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2960" yWindow="0" windowWidth="37180" windowHeight="19040"/>
  </bookViews>
  <sheets>
    <sheet name="Proyecto extraordinario" sheetId="3" r:id="rId1"/>
    <sheet name="Sigue  mi ejemplo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L7" i="2"/>
  <c r="L8" i="2"/>
  <c r="H9" i="2"/>
  <c r="C7" i="2"/>
  <c r="B7" i="2"/>
  <c r="B8" i="2"/>
  <c r="E41" i="2"/>
  <c r="G14" i="2"/>
  <c r="G17" i="2"/>
  <c r="H17" i="2"/>
  <c r="G18" i="2"/>
  <c r="G9" i="2"/>
  <c r="G10" i="2"/>
  <c r="F39" i="2"/>
  <c r="G39" i="2"/>
  <c r="I39" i="2"/>
  <c r="F40" i="2"/>
  <c r="G40" i="2"/>
  <c r="H40" i="2"/>
  <c r="F38" i="2"/>
  <c r="G38" i="2"/>
  <c r="I38" i="2"/>
  <c r="F37" i="2"/>
  <c r="G37" i="2"/>
  <c r="H37" i="2"/>
  <c r="F36" i="2"/>
  <c r="G36" i="2"/>
  <c r="I36" i="2"/>
  <c r="F35" i="2"/>
  <c r="G35" i="2"/>
  <c r="I35" i="2"/>
  <c r="D41" i="2"/>
  <c r="C41" i="2"/>
  <c r="J38" i="2"/>
  <c r="L38" i="2"/>
  <c r="M38" i="2"/>
  <c r="I41" i="2"/>
  <c r="J35" i="2"/>
  <c r="L35" i="2"/>
  <c r="M35" i="2"/>
  <c r="J36" i="2"/>
  <c r="L36" i="2"/>
  <c r="M36" i="2"/>
  <c r="J39" i="2"/>
  <c r="L39" i="2"/>
  <c r="M39" i="2"/>
  <c r="M41" i="2"/>
  <c r="H41" i="2"/>
  <c r="L41" i="2"/>
  <c r="G41" i="2"/>
  <c r="F41" i="2"/>
</calcChain>
</file>

<file path=xl/sharedStrings.xml><?xml version="1.0" encoding="utf-8"?>
<sst xmlns="http://schemas.openxmlformats.org/spreadsheetml/2006/main" count="186" uniqueCount="85">
  <si>
    <t>4.- Davidson Co., fabrica kayacs en una gran variedad de longitudes y estilos. Las siguientes cuentas incompletas del libro mayor se refieren a las transacciones que resumen para agosto:</t>
  </si>
  <si>
    <t>Inventario de Materiales</t>
  </si>
  <si>
    <t>Producción en Proceso</t>
  </si>
  <si>
    <t>Inventario de Artículos Terminados</t>
  </si>
  <si>
    <t>1/Ago Saldo</t>
  </si>
  <si>
    <t>$ _________</t>
  </si>
  <si>
    <t>31/Ago Solicitudes</t>
  </si>
  <si>
    <t>$ ________</t>
  </si>
  <si>
    <t>$__________</t>
  </si>
  <si>
    <t>31/Ago Ordenes Termin.</t>
  </si>
  <si>
    <t>31/Ago CVts</t>
  </si>
  <si>
    <t>31/Ago Compra</t>
  </si>
  <si>
    <t>31/Ago Mtls</t>
  </si>
  <si>
    <t>$_________</t>
  </si>
  <si>
    <t>31/Ago MOD</t>
  </si>
  <si>
    <t>31/Ago CIA</t>
  </si>
  <si>
    <t>Salarios por pagar</t>
  </si>
  <si>
    <t>Costos Indirectos</t>
  </si>
  <si>
    <t>31/Ago Salarios deveng.</t>
  </si>
  <si>
    <t>31/Ago Costos ind aplicados</t>
  </si>
  <si>
    <t xml:space="preserve">               31/Ago Mtls Ind</t>
  </si>
  <si>
    <t>31/Ago otros</t>
  </si>
  <si>
    <t>Además, está disponible la siguiente información:</t>
  </si>
  <si>
    <t>a) Materiales y mano de obra directa asignada</t>
  </si>
  <si>
    <t>c) el saldo en proceso es como sigue:</t>
  </si>
  <si>
    <t>d) Ordenes terminada y unidades vendidas:</t>
  </si>
  <si>
    <t>Orden</t>
  </si>
  <si>
    <t>Estilo</t>
  </si>
  <si>
    <t>Cantidad</t>
  </si>
  <si>
    <t>Materiales</t>
  </si>
  <si>
    <t>M.O.D.</t>
  </si>
  <si>
    <t>Proc. 1 Ago</t>
  </si>
  <si>
    <t>Terminadas</t>
  </si>
  <si>
    <t>Unid vendidas</t>
  </si>
  <si>
    <t>T100</t>
  </si>
  <si>
    <t>X</t>
  </si>
  <si>
    <t>T300</t>
  </si>
  <si>
    <t>T200</t>
  </si>
  <si>
    <t>NO</t>
  </si>
  <si>
    <t>S100</t>
  </si>
  <si>
    <t>S200</t>
  </si>
  <si>
    <t>T400</t>
  </si>
  <si>
    <t>b) Los costos indirectos se aplican a una tasa del 50% de la MOD</t>
  </si>
  <si>
    <t>Prod Proc 1Ago</t>
  </si>
  <si>
    <t>Costos Ind.</t>
  </si>
  <si>
    <t>Suma</t>
  </si>
  <si>
    <t>Proceso</t>
  </si>
  <si>
    <t>C.U.</t>
  </si>
  <si>
    <t>Vtas. Unids.</t>
  </si>
  <si>
    <t>Costo de Vts</t>
  </si>
  <si>
    <t>IFAT</t>
  </si>
  <si>
    <t>1/Jul Saldo</t>
  </si>
  <si>
    <t>31/Jul Solicitudes</t>
  </si>
  <si>
    <t>31/Jul Ordenes Termin.</t>
  </si>
  <si>
    <t>31/Jul CVts</t>
  </si>
  <si>
    <t>31/Jul Compra</t>
  </si>
  <si>
    <t>31/Jul Mtls</t>
  </si>
  <si>
    <t xml:space="preserve">      31/Jul Ordenes Termi</t>
  </si>
  <si>
    <t>31/Jul MOD</t>
  </si>
  <si>
    <t>31/Jul CIA</t>
  </si>
  <si>
    <t>31/Jul Salarios deveng.</t>
  </si>
  <si>
    <t>31/jul Costos ind aplicados</t>
  </si>
  <si>
    <t xml:space="preserve">         31/Jul Salarios Indir</t>
  </si>
  <si>
    <t xml:space="preserve">               31/jul Mtls Ind</t>
  </si>
  <si>
    <t>31/jul otros</t>
  </si>
  <si>
    <t>c) el saldo en proceso al 1 Jul. es como sigue:</t>
  </si>
  <si>
    <t>Proc. 1 Jul</t>
  </si>
  <si>
    <t>X10</t>
  </si>
  <si>
    <t>SI</t>
  </si>
  <si>
    <t>X20</t>
  </si>
  <si>
    <t>X50</t>
  </si>
  <si>
    <t>T20</t>
  </si>
  <si>
    <t>X40</t>
  </si>
  <si>
    <t>T10</t>
  </si>
  <si>
    <t>b) Los costos indirectos se aplican a una tasa del 160% de la MOD</t>
  </si>
  <si>
    <t>Big Ware Co., fabrica tablas para surfe en gran variedad de tamaños y estilos. Las siguientes cuentas T incompletas se refieren a transacciones de julio:</t>
  </si>
  <si>
    <t>SUMA</t>
  </si>
  <si>
    <t>4 Pts</t>
  </si>
  <si>
    <t>Costo Unitario</t>
  </si>
  <si>
    <t>31/Ago Salarios Indirectos</t>
  </si>
  <si>
    <t>Instrucciones: Determine las cantidades faltantes (en amarillo) y obtenga los saldos de cuentas T. Complete la tabla siguiente:</t>
  </si>
  <si>
    <t>Instrucciones: Determine las cantidades faltantes (en amarillo) y ontenga los saldos de cuentas T. Complete la tabla siguiente:</t>
  </si>
  <si>
    <t>5 Pts</t>
  </si>
  <si>
    <t>9 Pts</t>
  </si>
  <si>
    <t>31/Ago Ordenes Termi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</si>
</sst>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4"/>
      <name val="Verdana"/>
    </font>
    <font>
      <b/>
      <sz val="14"/>
      <name val="Verdan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left"/>
    </xf>
    <xf numFmtId="3" fontId="2" fillId="0" borderId="3" xfId="1" applyNumberFormat="1" applyFont="1" applyBorder="1" applyAlignment="1">
      <alignment horizontal="left"/>
    </xf>
    <xf numFmtId="3" fontId="2" fillId="2" borderId="2" xfId="1" applyNumberFormat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2" fontId="2" fillId="0" borderId="3" xfId="1" applyNumberFormat="1" applyFont="1" applyBorder="1" applyAlignment="1">
      <alignment horizontal="left"/>
    </xf>
    <xf numFmtId="3" fontId="2" fillId="0" borderId="4" xfId="1" applyNumberFormat="1" applyFont="1" applyBorder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2" borderId="4" xfId="1" applyFont="1" applyFill="1" applyBorder="1" applyAlignment="1">
      <alignment horizontal="left"/>
    </xf>
    <xf numFmtId="3" fontId="2" fillId="2" borderId="7" xfId="1" applyNumberFormat="1" applyFont="1" applyFill="1" applyBorder="1" applyAlignment="1">
      <alignment horizontal="left"/>
    </xf>
    <xf numFmtId="3" fontId="2" fillId="2" borderId="6" xfId="1" applyNumberFormat="1" applyFont="1" applyFill="1" applyBorder="1" applyAlignment="1">
      <alignment horizontal="left"/>
    </xf>
    <xf numFmtId="3" fontId="2" fillId="2" borderId="8" xfId="1" applyNumberFormat="1" applyFont="1" applyFill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3" fontId="2" fillId="0" borderId="9" xfId="1" applyNumberFormat="1" applyFont="1" applyBorder="1" applyAlignment="1">
      <alignment horizontal="left"/>
    </xf>
    <xf numFmtId="0" fontId="3" fillId="0" borderId="0" xfId="1" applyFont="1" applyAlignment="1">
      <alignment horizontal="left"/>
    </xf>
    <xf numFmtId="0" fontId="2" fillId="0" borderId="5" xfId="1" applyFont="1" applyBorder="1" applyAlignment="1">
      <alignment horizontal="left"/>
    </xf>
    <xf numFmtId="3" fontId="2" fillId="0" borderId="5" xfId="1" applyNumberFormat="1" applyFont="1" applyBorder="1" applyAlignment="1">
      <alignment horizontal="left"/>
    </xf>
    <xf numFmtId="0" fontId="2" fillId="2" borderId="5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2" fillId="0" borderId="0" xfId="1" applyFont="1" applyAlignment="1"/>
    <xf numFmtId="3" fontId="2" fillId="2" borderId="3" xfId="1" applyNumberFormat="1" applyFont="1" applyFill="1" applyBorder="1" applyAlignment="1">
      <alignment horizontal="left"/>
    </xf>
    <xf numFmtId="3" fontId="2" fillId="2" borderId="4" xfId="1" applyNumberFormat="1" applyFont="1" applyFill="1" applyBorder="1" applyAlignment="1">
      <alignment horizontal="left"/>
    </xf>
    <xf numFmtId="3" fontId="3" fillId="2" borderId="8" xfId="1" applyNumberFormat="1" applyFont="1" applyFill="1" applyBorder="1" applyAlignment="1">
      <alignment horizontal="left"/>
    </xf>
    <xf numFmtId="3" fontId="2" fillId="2" borderId="5" xfId="1" applyNumberFormat="1" applyFont="1" applyFill="1" applyBorder="1" applyAlignment="1">
      <alignment horizontal="left"/>
    </xf>
    <xf numFmtId="1" fontId="2" fillId="2" borderId="5" xfId="1" applyNumberFormat="1" applyFont="1" applyFill="1" applyBorder="1" applyAlignment="1">
      <alignment horizontal="left"/>
    </xf>
    <xf numFmtId="3" fontId="3" fillId="2" borderId="5" xfId="1" applyNumberFormat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3" fontId="2" fillId="0" borderId="0" xfId="1" applyNumberFormat="1" applyFont="1" applyBorder="1" applyAlignment="1">
      <alignment horizontal="left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G7" sqref="G7"/>
    </sheetView>
  </sheetViews>
  <sheetFormatPr baseColWidth="10" defaultRowHeight="12" x14ac:dyDescent="0"/>
  <cols>
    <col min="1" max="1" width="11" style="3" bestFit="1" customWidth="1"/>
    <col min="2" max="2" width="11.33203125" style="3" bestFit="1" customWidth="1"/>
    <col min="3" max="3" width="19.33203125" style="3" bestFit="1" customWidth="1"/>
    <col min="4" max="4" width="29" style="3" bestFit="1" customWidth="1"/>
    <col min="5" max="5" width="26.5" style="3" customWidth="1"/>
    <col min="6" max="6" width="15.1640625" style="3" bestFit="1" customWidth="1"/>
    <col min="7" max="7" width="11" style="3" bestFit="1" customWidth="1"/>
    <col min="8" max="8" width="10.83203125" style="3"/>
    <col min="9" max="9" width="33" style="3" bestFit="1" customWidth="1"/>
    <col min="10" max="10" width="33.33203125" style="3" customWidth="1"/>
    <col min="11" max="11" width="20.83203125" style="3" customWidth="1"/>
    <col min="12" max="12" width="17.1640625" style="3" bestFit="1" customWidth="1"/>
    <col min="13" max="13" width="15.1640625" style="3" customWidth="1"/>
    <col min="14" max="14" width="18" style="3" bestFit="1" customWidth="1"/>
    <col min="15" max="16384" width="10.83203125" style="3"/>
  </cols>
  <sheetData>
    <row r="1" spans="1:15" s="2" customFormat="1" ht="15" customHeight="1"/>
    <row r="2" spans="1:15" s="2" customFormat="1" ht="18"/>
    <row r="3" spans="1:15" ht="18">
      <c r="A3" s="2" t="s">
        <v>75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>
      <c r="A5" s="1" t="s">
        <v>1</v>
      </c>
      <c r="B5" s="1"/>
      <c r="C5" s="1"/>
      <c r="D5" s="1"/>
      <c r="E5" s="2"/>
      <c r="F5" s="1" t="s">
        <v>2</v>
      </c>
      <c r="G5" s="1"/>
      <c r="H5" s="1"/>
      <c r="I5" s="1"/>
      <c r="J5" s="2"/>
      <c r="K5" s="1" t="s">
        <v>3</v>
      </c>
      <c r="L5" s="1"/>
      <c r="M5" s="1"/>
      <c r="N5" s="1"/>
      <c r="O5" s="2"/>
    </row>
    <row r="6" spans="1:15" ht="18">
      <c r="A6" s="4" t="s">
        <v>51</v>
      </c>
      <c r="B6" s="5">
        <v>30000</v>
      </c>
      <c r="C6" s="6" t="s">
        <v>5</v>
      </c>
      <c r="D6" s="4" t="s">
        <v>52</v>
      </c>
      <c r="E6" s="2"/>
      <c r="F6" s="4" t="s">
        <v>51</v>
      </c>
      <c r="G6" s="7" t="s">
        <v>7</v>
      </c>
      <c r="H6" s="8" t="s">
        <v>8</v>
      </c>
      <c r="I6" s="4" t="s">
        <v>53</v>
      </c>
      <c r="J6" s="2"/>
      <c r="K6" s="4" t="s">
        <v>51</v>
      </c>
      <c r="L6" s="9">
        <v>0</v>
      </c>
      <c r="M6" s="8" t="s">
        <v>5</v>
      </c>
      <c r="N6" s="4" t="s">
        <v>54</v>
      </c>
      <c r="O6" s="2"/>
    </row>
    <row r="7" spans="1:15" ht="18">
      <c r="A7" s="2" t="s">
        <v>55</v>
      </c>
      <c r="B7" s="10">
        <v>120000</v>
      </c>
      <c r="C7" s="11"/>
      <c r="D7" s="2"/>
      <c r="E7" s="2"/>
      <c r="F7" s="2" t="s">
        <v>56</v>
      </c>
      <c r="G7" s="12" t="s">
        <v>13</v>
      </c>
      <c r="H7" s="2"/>
      <c r="I7" s="2"/>
      <c r="J7" s="24" t="s">
        <v>57</v>
      </c>
      <c r="K7" s="2"/>
      <c r="L7" s="12" t="s">
        <v>5</v>
      </c>
      <c r="M7" s="2"/>
      <c r="N7" s="2"/>
      <c r="O7" s="2"/>
    </row>
    <row r="8" spans="1:15" ht="18">
      <c r="A8" s="2"/>
      <c r="B8" s="13"/>
      <c r="C8" s="14"/>
      <c r="D8" s="2"/>
      <c r="E8" s="2"/>
      <c r="F8" s="2" t="s">
        <v>58</v>
      </c>
      <c r="G8" s="12" t="s">
        <v>5</v>
      </c>
      <c r="H8" s="2"/>
      <c r="I8" s="2"/>
      <c r="J8" s="2"/>
      <c r="K8" s="2"/>
      <c r="L8" s="13"/>
      <c r="M8" s="14"/>
      <c r="N8" s="2"/>
      <c r="O8" s="2"/>
    </row>
    <row r="9" spans="1:15" ht="19" thickBot="1">
      <c r="A9" s="2"/>
      <c r="B9" s="15"/>
      <c r="C9" s="11"/>
      <c r="D9" s="2"/>
      <c r="E9" s="2"/>
      <c r="F9" s="2" t="s">
        <v>59</v>
      </c>
      <c r="G9" s="12" t="s">
        <v>5</v>
      </c>
      <c r="H9" s="2"/>
      <c r="I9" s="2"/>
      <c r="J9" s="2"/>
      <c r="K9" s="2"/>
      <c r="L9" s="15"/>
      <c r="M9" s="2"/>
      <c r="N9" s="2"/>
      <c r="O9" s="2"/>
    </row>
    <row r="10" spans="1:15" ht="19" thickTop="1">
      <c r="A10" s="2"/>
      <c r="B10" s="10" t="s">
        <v>82</v>
      </c>
      <c r="C10" s="11"/>
      <c r="D10" s="2"/>
      <c r="E10" s="2"/>
      <c r="F10" s="2"/>
      <c r="G10" s="13"/>
      <c r="H10" s="14"/>
      <c r="I10" s="2"/>
      <c r="J10" s="2"/>
      <c r="K10" s="2"/>
      <c r="L10" s="16" t="s">
        <v>82</v>
      </c>
      <c r="M10" s="2"/>
      <c r="N10" s="2"/>
      <c r="O10" s="2"/>
    </row>
    <row r="11" spans="1:15" ht="19" thickBot="1">
      <c r="A11" s="2"/>
      <c r="B11" s="2"/>
      <c r="C11" s="2"/>
      <c r="D11" s="2"/>
      <c r="E11" s="2"/>
      <c r="F11" s="2"/>
      <c r="G11" s="15"/>
      <c r="H11" s="2"/>
      <c r="I11" s="2"/>
      <c r="J11" s="2"/>
      <c r="K11" s="2"/>
      <c r="L11" s="2"/>
      <c r="M11" s="2"/>
      <c r="N11" s="2"/>
      <c r="O11" s="2"/>
    </row>
    <row r="12" spans="1:15" ht="19" thickTop="1">
      <c r="A12" s="2"/>
      <c r="B12" s="2"/>
      <c r="C12" s="2"/>
      <c r="D12" s="2"/>
      <c r="E12" s="2"/>
      <c r="F12" s="2"/>
      <c r="G12" s="2" t="s">
        <v>82</v>
      </c>
      <c r="H12" s="2"/>
      <c r="I12" s="2"/>
      <c r="J12" s="2"/>
      <c r="K12" s="2"/>
      <c r="L12" s="2"/>
      <c r="M12" s="2"/>
      <c r="N12" s="2"/>
      <c r="O12" s="2"/>
    </row>
    <row r="13" spans="1:15" ht="18">
      <c r="A13" s="1" t="s">
        <v>16</v>
      </c>
      <c r="B13" s="1"/>
      <c r="C13" s="1"/>
      <c r="D13" s="1"/>
      <c r="E13" s="2"/>
      <c r="F13" s="1" t="s">
        <v>17</v>
      </c>
      <c r="G13" s="1"/>
      <c r="H13" s="1"/>
      <c r="I13" s="1"/>
      <c r="J13" s="2"/>
      <c r="K13" s="2"/>
      <c r="L13" s="2"/>
      <c r="M13" s="2"/>
      <c r="N13" s="2"/>
      <c r="O13" s="2"/>
    </row>
    <row r="14" spans="1:15" ht="19" thickBot="1">
      <c r="A14" s="4"/>
      <c r="B14" s="17"/>
      <c r="C14" s="18">
        <v>120000</v>
      </c>
      <c r="D14" s="4" t="s">
        <v>60</v>
      </c>
      <c r="E14" s="2"/>
      <c r="F14" s="4" t="s">
        <v>51</v>
      </c>
      <c r="G14" s="5">
        <v>22000</v>
      </c>
      <c r="H14" s="8" t="s">
        <v>8</v>
      </c>
      <c r="I14" s="4" t="s">
        <v>61</v>
      </c>
      <c r="J14" s="2"/>
      <c r="K14" s="2"/>
      <c r="L14" s="2"/>
      <c r="M14" s="2"/>
      <c r="N14" s="2"/>
      <c r="O14" s="2"/>
    </row>
    <row r="15" spans="1:15" ht="19" thickTop="1">
      <c r="A15" s="2"/>
      <c r="B15" s="16"/>
      <c r="C15" s="2"/>
      <c r="D15" s="2"/>
      <c r="E15" s="2" t="s">
        <v>62</v>
      </c>
      <c r="F15" s="2"/>
      <c r="G15" s="12" t="s">
        <v>13</v>
      </c>
      <c r="H15" s="2"/>
      <c r="I15" s="2"/>
      <c r="J15" s="2"/>
      <c r="K15" s="2"/>
      <c r="L15" s="2"/>
      <c r="M15" s="2"/>
      <c r="N15" s="2"/>
      <c r="O15" s="2"/>
    </row>
    <row r="16" spans="1:15" ht="18">
      <c r="A16" s="2"/>
      <c r="B16" s="16"/>
      <c r="C16" s="2"/>
      <c r="D16" s="2"/>
      <c r="E16" s="2" t="s">
        <v>63</v>
      </c>
      <c r="F16" s="2"/>
      <c r="G16" s="10">
        <v>16000</v>
      </c>
      <c r="H16" s="2"/>
      <c r="I16" s="2"/>
      <c r="J16" s="2"/>
      <c r="K16" s="2"/>
      <c r="L16" s="2"/>
      <c r="M16" s="2"/>
      <c r="N16" s="2"/>
      <c r="O16" s="2"/>
    </row>
    <row r="17" spans="1:15" ht="18">
      <c r="A17" s="2"/>
      <c r="B17" s="16"/>
      <c r="C17" s="2"/>
      <c r="D17" s="2"/>
      <c r="E17" s="2"/>
      <c r="F17" s="2" t="s">
        <v>64</v>
      </c>
      <c r="G17" s="10">
        <v>95000</v>
      </c>
      <c r="H17" s="2"/>
      <c r="I17" s="2"/>
      <c r="J17" s="2"/>
      <c r="K17" s="2"/>
      <c r="L17" s="2"/>
      <c r="M17" s="2"/>
      <c r="N17" s="2"/>
      <c r="O17" s="2"/>
    </row>
    <row r="18" spans="1:15" ht="18">
      <c r="A18" s="2"/>
      <c r="B18" s="16"/>
      <c r="C18" s="2"/>
      <c r="D18" s="2"/>
      <c r="E18" s="2"/>
      <c r="F18" s="2"/>
      <c r="G18" s="13"/>
      <c r="H18" s="14"/>
      <c r="I18" s="2"/>
      <c r="J18" s="2"/>
      <c r="K18" s="2"/>
      <c r="L18" s="2"/>
      <c r="M18" s="2"/>
      <c r="N18" s="2"/>
      <c r="O18" s="2"/>
    </row>
    <row r="19" spans="1:15" ht="19" thickBot="1">
      <c r="A19" s="2"/>
      <c r="B19" s="2"/>
      <c r="C19" s="2"/>
      <c r="D19" s="2"/>
      <c r="E19" s="2"/>
      <c r="F19" s="2"/>
      <c r="G19" s="15"/>
      <c r="H19" s="2"/>
      <c r="I19" s="2"/>
      <c r="J19" s="2"/>
      <c r="K19" s="2"/>
      <c r="L19" s="2"/>
      <c r="M19" s="2"/>
      <c r="N19" s="2"/>
      <c r="O19" s="2"/>
    </row>
    <row r="20" spans="1:15" ht="19" thickTop="1">
      <c r="A20" s="2"/>
      <c r="B20" s="2"/>
      <c r="C20" s="2"/>
      <c r="D20" s="2"/>
      <c r="E20" s="2"/>
      <c r="F20" s="2"/>
      <c r="G20" s="2" t="s">
        <v>83</v>
      </c>
      <c r="H20" s="2"/>
      <c r="I20" s="2"/>
      <c r="J20" s="2"/>
      <c r="K20" s="2"/>
      <c r="L20" s="2"/>
      <c r="M20" s="2"/>
      <c r="N20" s="2"/>
      <c r="O20" s="2"/>
    </row>
    <row r="21" spans="1:15" ht="18">
      <c r="A21" s="2" t="s">
        <v>22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8">
      <c r="A22" s="19" t="s">
        <v>23</v>
      </c>
      <c r="B22" s="2"/>
      <c r="C22" s="2"/>
      <c r="D22" s="2"/>
      <c r="E22" s="2"/>
      <c r="F22" s="2"/>
      <c r="G22" s="19" t="s">
        <v>65</v>
      </c>
      <c r="H22" s="2"/>
      <c r="I22" s="2"/>
      <c r="J22" s="2"/>
      <c r="K22" s="2" t="s">
        <v>25</v>
      </c>
      <c r="L22" s="2"/>
      <c r="M22" s="2"/>
      <c r="N22" s="2"/>
      <c r="O22" s="2"/>
    </row>
    <row r="23" spans="1:15" ht="18">
      <c r="A23" s="20" t="s">
        <v>26</v>
      </c>
      <c r="B23" s="20" t="s">
        <v>27</v>
      </c>
      <c r="C23" s="20" t="s">
        <v>28</v>
      </c>
      <c r="D23" s="20" t="s">
        <v>29</v>
      </c>
      <c r="E23" s="20" t="s">
        <v>30</v>
      </c>
      <c r="F23" s="2"/>
      <c r="G23" s="20" t="s">
        <v>26</v>
      </c>
      <c r="H23" s="20" t="s">
        <v>27</v>
      </c>
      <c r="I23" s="20" t="s">
        <v>66</v>
      </c>
      <c r="J23" s="2"/>
      <c r="K23" s="20" t="s">
        <v>26</v>
      </c>
      <c r="L23" s="20" t="s">
        <v>27</v>
      </c>
      <c r="M23" s="20" t="s">
        <v>32</v>
      </c>
      <c r="N23" s="20" t="s">
        <v>33</v>
      </c>
      <c r="O23" s="2"/>
    </row>
    <row r="24" spans="1:15" ht="18">
      <c r="A24" s="20">
        <v>21</v>
      </c>
      <c r="B24" s="20" t="s">
        <v>67</v>
      </c>
      <c r="C24" s="20">
        <v>200</v>
      </c>
      <c r="D24" s="21">
        <v>20000</v>
      </c>
      <c r="E24" s="21">
        <v>15000</v>
      </c>
      <c r="F24" s="2"/>
      <c r="G24" s="20">
        <v>21</v>
      </c>
      <c r="H24" s="20" t="s">
        <v>67</v>
      </c>
      <c r="I24" s="21">
        <v>6000</v>
      </c>
      <c r="J24" s="2"/>
      <c r="K24" s="20">
        <v>21</v>
      </c>
      <c r="L24" s="20" t="s">
        <v>67</v>
      </c>
      <c r="M24" s="20" t="s">
        <v>68</v>
      </c>
      <c r="N24" s="21">
        <v>160</v>
      </c>
      <c r="O24" s="2"/>
    </row>
    <row r="25" spans="1:15" ht="18">
      <c r="A25" s="20">
        <v>22</v>
      </c>
      <c r="B25" s="20" t="s">
        <v>69</v>
      </c>
      <c r="C25" s="20">
        <v>400</v>
      </c>
      <c r="D25" s="21">
        <v>34000</v>
      </c>
      <c r="E25" s="21">
        <v>26000</v>
      </c>
      <c r="F25" s="2"/>
      <c r="G25" s="20">
        <v>22</v>
      </c>
      <c r="H25" s="20" t="s">
        <v>69</v>
      </c>
      <c r="I25" s="21">
        <v>16000</v>
      </c>
      <c r="J25" s="2"/>
      <c r="K25" s="20">
        <v>22</v>
      </c>
      <c r="L25" s="20" t="s">
        <v>69</v>
      </c>
      <c r="M25" s="20" t="s">
        <v>68</v>
      </c>
      <c r="N25" s="21">
        <v>320</v>
      </c>
      <c r="O25" s="2"/>
    </row>
    <row r="26" spans="1:15" ht="18">
      <c r="A26" s="20">
        <v>23</v>
      </c>
      <c r="B26" s="20" t="s">
        <v>70</v>
      </c>
      <c r="C26" s="20">
        <v>200</v>
      </c>
      <c r="D26" s="21">
        <v>14000</v>
      </c>
      <c r="E26" s="21">
        <v>8000</v>
      </c>
      <c r="F26" s="2"/>
      <c r="G26" s="2"/>
      <c r="H26" s="2"/>
      <c r="I26" s="2"/>
      <c r="J26" s="2"/>
      <c r="K26" s="20">
        <v>23</v>
      </c>
      <c r="L26" s="20" t="s">
        <v>70</v>
      </c>
      <c r="M26" s="20" t="s">
        <v>38</v>
      </c>
      <c r="N26" s="21"/>
      <c r="O26" s="2"/>
    </row>
    <row r="27" spans="1:15" ht="18">
      <c r="A27" s="20">
        <v>24</v>
      </c>
      <c r="B27" s="20" t="s">
        <v>71</v>
      </c>
      <c r="C27" s="20">
        <v>250</v>
      </c>
      <c r="D27" s="21">
        <v>30000</v>
      </c>
      <c r="E27" s="21">
        <v>25000</v>
      </c>
      <c r="F27" s="2"/>
      <c r="G27" s="2"/>
      <c r="H27" s="2"/>
      <c r="I27" s="2"/>
      <c r="J27" s="2"/>
      <c r="K27" s="20">
        <v>24</v>
      </c>
      <c r="L27" s="20" t="s">
        <v>71</v>
      </c>
      <c r="M27" s="20" t="s">
        <v>68</v>
      </c>
      <c r="N27" s="21">
        <v>210</v>
      </c>
      <c r="O27" s="2"/>
    </row>
    <row r="28" spans="1:15" ht="18">
      <c r="A28" s="20">
        <v>25</v>
      </c>
      <c r="B28" s="20" t="s">
        <v>72</v>
      </c>
      <c r="C28" s="20">
        <v>180</v>
      </c>
      <c r="D28" s="21">
        <v>22000</v>
      </c>
      <c r="E28" s="21">
        <v>17500</v>
      </c>
      <c r="F28" s="2"/>
      <c r="G28" s="2"/>
      <c r="H28" s="2"/>
      <c r="I28" s="2"/>
      <c r="J28" s="2"/>
      <c r="K28" s="20">
        <v>25</v>
      </c>
      <c r="L28" s="20" t="s">
        <v>72</v>
      </c>
      <c r="M28" s="20" t="s">
        <v>68</v>
      </c>
      <c r="N28" s="21">
        <v>150</v>
      </c>
      <c r="O28" s="2"/>
    </row>
    <row r="29" spans="1:15" ht="18">
      <c r="A29" s="20">
        <v>26</v>
      </c>
      <c r="B29" s="20" t="s">
        <v>73</v>
      </c>
      <c r="C29" s="20">
        <v>140</v>
      </c>
      <c r="D29" s="21">
        <v>8000</v>
      </c>
      <c r="E29" s="21">
        <v>4500</v>
      </c>
      <c r="F29" s="2"/>
      <c r="G29" s="2"/>
      <c r="H29" s="2"/>
      <c r="I29" s="2"/>
      <c r="J29" s="2"/>
      <c r="K29" s="20">
        <v>26</v>
      </c>
      <c r="L29" s="20" t="s">
        <v>73</v>
      </c>
      <c r="M29" s="20" t="s">
        <v>38</v>
      </c>
      <c r="N29" s="21"/>
      <c r="O29" s="2"/>
    </row>
    <row r="30" spans="1:15" ht="18">
      <c r="A30" s="2" t="s">
        <v>74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8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8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>
      <c r="A35" s="19" t="s">
        <v>80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8">
      <c r="A36" s="20" t="s">
        <v>26</v>
      </c>
      <c r="B36" s="20" t="s">
        <v>28</v>
      </c>
      <c r="C36" s="20" t="s">
        <v>43</v>
      </c>
      <c r="D36" s="20" t="s">
        <v>29</v>
      </c>
      <c r="E36" s="20" t="s">
        <v>30</v>
      </c>
      <c r="F36" s="20" t="s">
        <v>44</v>
      </c>
      <c r="G36" s="20" t="s">
        <v>45</v>
      </c>
      <c r="H36" s="20" t="s">
        <v>46</v>
      </c>
      <c r="I36" s="20" t="s">
        <v>32</v>
      </c>
      <c r="J36" s="20" t="s">
        <v>47</v>
      </c>
      <c r="K36" s="20" t="s">
        <v>48</v>
      </c>
      <c r="L36" s="20" t="s">
        <v>49</v>
      </c>
      <c r="M36" s="20" t="s">
        <v>50</v>
      </c>
      <c r="N36" s="2"/>
      <c r="O36" s="2"/>
    </row>
    <row r="37" spans="1:15" ht="18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"/>
      <c r="O37" s="2"/>
    </row>
    <row r="38" spans="1:15" ht="18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"/>
      <c r="O38" s="2"/>
    </row>
    <row r="39" spans="1:15" ht="18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"/>
      <c r="O39" s="2"/>
    </row>
    <row r="40" spans="1:15" ht="18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"/>
      <c r="O40" s="2"/>
    </row>
    <row r="41" spans="1:15" ht="18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"/>
      <c r="O41" s="2"/>
    </row>
    <row r="42" spans="1:15" ht="18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"/>
      <c r="O42" s="2"/>
    </row>
    <row r="43" spans="1:15" ht="18">
      <c r="A43" s="23" t="s">
        <v>76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"/>
      <c r="O43" s="2"/>
    </row>
    <row r="44" spans="1:15" ht="18">
      <c r="A44" s="2"/>
      <c r="B44" s="2"/>
      <c r="C44" s="2" t="s">
        <v>77</v>
      </c>
      <c r="D44" s="2" t="s">
        <v>77</v>
      </c>
      <c r="E44" s="2" t="s">
        <v>77</v>
      </c>
      <c r="F44" s="2" t="s">
        <v>77</v>
      </c>
      <c r="G44" s="2" t="s">
        <v>77</v>
      </c>
      <c r="H44" s="2" t="s">
        <v>77</v>
      </c>
      <c r="I44" s="2" t="s">
        <v>77</v>
      </c>
      <c r="J44" s="2"/>
      <c r="K44" s="2"/>
      <c r="L44" s="2" t="s">
        <v>77</v>
      </c>
      <c r="M44" s="2" t="s">
        <v>77</v>
      </c>
      <c r="N44" s="2"/>
      <c r="O44" s="2"/>
    </row>
    <row r="45" spans="1:15" ht="1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</sheetData>
  <mergeCells count="5">
    <mergeCell ref="A5:D5"/>
    <mergeCell ref="F5:I5"/>
    <mergeCell ref="K5:N5"/>
    <mergeCell ref="A13:D13"/>
    <mergeCell ref="F13:I13"/>
  </mergeCells>
  <pageMargins left="0.74803149606299213" right="0.74803149606299213" top="0.98425196850393704" bottom="0.98425196850393704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"/>
  <sheetViews>
    <sheetView workbookViewId="0">
      <selection activeCell="E30" sqref="E30"/>
    </sheetView>
  </sheetViews>
  <sheetFormatPr baseColWidth="10" defaultRowHeight="18" x14ac:dyDescent="0"/>
  <cols>
    <col min="1" max="1" width="11" style="2" bestFit="1" customWidth="1"/>
    <col min="2" max="2" width="11.83203125" style="2" bestFit="1" customWidth="1"/>
    <col min="3" max="3" width="19.33203125" style="2" bestFit="1" customWidth="1"/>
    <col min="4" max="4" width="30.1640625" style="2" bestFit="1" customWidth="1"/>
    <col min="5" max="5" width="32.5" style="2" bestFit="1" customWidth="1"/>
    <col min="6" max="6" width="16.6640625" style="2" bestFit="1" customWidth="1"/>
    <col min="7" max="7" width="20.33203125" style="2" customWidth="1"/>
    <col min="8" max="8" width="12.33203125" style="2" bestFit="1" customWidth="1"/>
    <col min="9" max="9" width="18" style="2" customWidth="1"/>
    <col min="10" max="10" width="27.83203125" style="2" bestFit="1" customWidth="1"/>
    <col min="11" max="11" width="28.1640625" style="2" customWidth="1"/>
    <col min="12" max="12" width="16.33203125" style="2" bestFit="1" customWidth="1"/>
    <col min="13" max="13" width="15" style="2" bestFit="1" customWidth="1"/>
    <col min="14" max="14" width="18" style="2" bestFit="1" customWidth="1"/>
    <col min="15" max="16384" width="10.83203125" style="2"/>
  </cols>
  <sheetData>
    <row r="2" spans="1:14">
      <c r="A2" s="2" t="s">
        <v>0</v>
      </c>
    </row>
    <row r="4" spans="1:14">
      <c r="A4" s="1" t="s">
        <v>1</v>
      </c>
      <c r="B4" s="1"/>
      <c r="C4" s="1"/>
      <c r="D4" s="1"/>
      <c r="F4" s="1" t="s">
        <v>2</v>
      </c>
      <c r="G4" s="1"/>
      <c r="H4" s="1"/>
      <c r="I4" s="1"/>
      <c r="K4" s="1" t="s">
        <v>3</v>
      </c>
      <c r="L4" s="1"/>
      <c r="M4" s="1"/>
      <c r="N4" s="1"/>
    </row>
    <row r="5" spans="1:14">
      <c r="A5" s="4" t="s">
        <v>4</v>
      </c>
      <c r="B5" s="5">
        <v>32000</v>
      </c>
      <c r="C5" s="6">
        <v>116100</v>
      </c>
      <c r="D5" s="4" t="s">
        <v>6</v>
      </c>
      <c r="F5" s="4" t="s">
        <v>4</v>
      </c>
      <c r="G5" s="25">
        <v>22000</v>
      </c>
      <c r="H5" s="6">
        <v>243750</v>
      </c>
      <c r="I5" s="4" t="s">
        <v>9</v>
      </c>
      <c r="K5" s="4" t="s">
        <v>4</v>
      </c>
      <c r="L5" s="9">
        <v>0</v>
      </c>
      <c r="M5" s="6">
        <v>205970</v>
      </c>
      <c r="N5" s="4" t="s">
        <v>10</v>
      </c>
    </row>
    <row r="6" spans="1:14">
      <c r="A6" s="2" t="s">
        <v>11</v>
      </c>
      <c r="B6" s="10">
        <v>150000</v>
      </c>
      <c r="C6" s="11"/>
      <c r="F6" s="2" t="s">
        <v>12</v>
      </c>
      <c r="G6" s="26">
        <v>171000</v>
      </c>
      <c r="J6" s="24" t="s">
        <v>84</v>
      </c>
      <c r="L6" s="26">
        <v>243750</v>
      </c>
    </row>
    <row r="7" spans="1:14">
      <c r="B7" s="13">
        <f>SUM(B5:B6)</f>
        <v>182000</v>
      </c>
      <c r="C7" s="14">
        <f>SUM(C5:C6)</f>
        <v>116100</v>
      </c>
      <c r="F7" s="2" t="s">
        <v>14</v>
      </c>
      <c r="G7" s="26">
        <v>116100</v>
      </c>
      <c r="L7" s="13">
        <f>SUM(L5:L6)</f>
        <v>243750</v>
      </c>
      <c r="M7" s="14">
        <f>SUM(M5:M6)</f>
        <v>205970</v>
      </c>
    </row>
    <row r="8" spans="1:14" ht="19" thickBot="1">
      <c r="B8" s="15">
        <f>B7-C7</f>
        <v>65900</v>
      </c>
      <c r="C8" s="11"/>
      <c r="F8" s="2" t="s">
        <v>15</v>
      </c>
      <c r="G8" s="26">
        <v>58050</v>
      </c>
      <c r="L8" s="27">
        <f>L7-M7</f>
        <v>37780</v>
      </c>
      <c r="M8" s="11"/>
    </row>
    <row r="9" spans="1:14" ht="19" thickTop="1">
      <c r="B9" s="10" t="s">
        <v>82</v>
      </c>
      <c r="C9" s="11"/>
      <c r="G9" s="13">
        <f>SUM(G5:G8)</f>
        <v>367150</v>
      </c>
      <c r="H9" s="14">
        <f>SUM(H5:H8)</f>
        <v>243750</v>
      </c>
      <c r="L9" s="16" t="s">
        <v>82</v>
      </c>
    </row>
    <row r="10" spans="1:14" ht="19" thickBot="1">
      <c r="G10" s="27">
        <f>G9-H9</f>
        <v>123400</v>
      </c>
      <c r="H10" s="11"/>
    </row>
    <row r="11" spans="1:14" ht="19" thickTop="1">
      <c r="G11" s="2" t="s">
        <v>82</v>
      </c>
    </row>
    <row r="12" spans="1:14">
      <c r="A12" s="1" t="s">
        <v>16</v>
      </c>
      <c r="B12" s="1"/>
      <c r="C12" s="1"/>
      <c r="D12" s="1"/>
      <c r="F12" s="1" t="s">
        <v>17</v>
      </c>
      <c r="G12" s="1"/>
      <c r="H12" s="1"/>
      <c r="I12" s="1"/>
    </row>
    <row r="13" spans="1:14" ht="19" thickBot="1">
      <c r="A13" s="4"/>
      <c r="B13" s="17"/>
      <c r="C13" s="18">
        <v>120000</v>
      </c>
      <c r="D13" s="4" t="s">
        <v>18</v>
      </c>
      <c r="F13" s="4" t="s">
        <v>4</v>
      </c>
      <c r="G13" s="5">
        <v>8000</v>
      </c>
      <c r="H13" s="6">
        <v>58050</v>
      </c>
      <c r="I13" s="4" t="s">
        <v>19</v>
      </c>
    </row>
    <row r="14" spans="1:14" ht="19" thickTop="1">
      <c r="B14" s="16"/>
      <c r="E14" s="2" t="s">
        <v>79</v>
      </c>
      <c r="G14" s="26">
        <f>C13-E41</f>
        <v>3900</v>
      </c>
    </row>
    <row r="15" spans="1:14">
      <c r="B15" s="16"/>
      <c r="E15" s="2" t="s">
        <v>20</v>
      </c>
      <c r="G15" s="10">
        <v>4500</v>
      </c>
    </row>
    <row r="16" spans="1:14">
      <c r="B16" s="16"/>
      <c r="F16" s="2" t="s">
        <v>21</v>
      </c>
      <c r="G16" s="10">
        <v>51500</v>
      </c>
    </row>
    <row r="17" spans="1:14">
      <c r="B17" s="16"/>
      <c r="G17" s="13">
        <f>SUM(G13:G16)</f>
        <v>67900</v>
      </c>
      <c r="H17" s="14">
        <f>SUM(H13:H16)</f>
        <v>58050</v>
      </c>
    </row>
    <row r="18" spans="1:14" ht="19" thickBot="1">
      <c r="G18" s="15">
        <f>G17-H17</f>
        <v>9850</v>
      </c>
      <c r="H18" s="11"/>
    </row>
    <row r="19" spans="1:14" ht="19" thickTop="1">
      <c r="G19" s="2" t="s">
        <v>83</v>
      </c>
    </row>
    <row r="20" spans="1:14">
      <c r="A20" s="2" t="s">
        <v>22</v>
      </c>
    </row>
    <row r="22" spans="1:14">
      <c r="A22" s="2" t="s">
        <v>23</v>
      </c>
      <c r="G22" s="2" t="s">
        <v>24</v>
      </c>
      <c r="K22" s="2" t="s">
        <v>25</v>
      </c>
    </row>
    <row r="23" spans="1:14">
      <c r="A23" s="20" t="s">
        <v>26</v>
      </c>
      <c r="B23" s="20" t="s">
        <v>27</v>
      </c>
      <c r="C23" s="20" t="s">
        <v>28</v>
      </c>
      <c r="D23" s="20" t="s">
        <v>29</v>
      </c>
      <c r="E23" s="20" t="s">
        <v>30</v>
      </c>
      <c r="G23" s="20" t="s">
        <v>26</v>
      </c>
      <c r="H23" s="20" t="s">
        <v>27</v>
      </c>
      <c r="I23" s="20" t="s">
        <v>31</v>
      </c>
      <c r="K23" s="20" t="s">
        <v>26</v>
      </c>
      <c r="L23" s="20" t="s">
        <v>27</v>
      </c>
      <c r="M23" s="20" t="s">
        <v>32</v>
      </c>
      <c r="N23" s="20" t="s">
        <v>33</v>
      </c>
    </row>
    <row r="24" spans="1:14">
      <c r="A24" s="20">
        <v>101</v>
      </c>
      <c r="B24" s="20" t="s">
        <v>34</v>
      </c>
      <c r="C24" s="20">
        <v>100</v>
      </c>
      <c r="D24" s="21">
        <v>25000</v>
      </c>
      <c r="E24" s="21">
        <v>18000</v>
      </c>
      <c r="G24" s="20">
        <v>101</v>
      </c>
      <c r="H24" s="20" t="s">
        <v>34</v>
      </c>
      <c r="I24" s="21">
        <v>8000</v>
      </c>
      <c r="K24" s="20">
        <v>101</v>
      </c>
      <c r="L24" s="20" t="s">
        <v>34</v>
      </c>
      <c r="M24" s="20" t="s">
        <v>35</v>
      </c>
      <c r="N24" s="21">
        <v>80</v>
      </c>
    </row>
    <row r="25" spans="1:14">
      <c r="A25" s="20">
        <v>102</v>
      </c>
      <c r="B25" s="20" t="s">
        <v>36</v>
      </c>
      <c r="C25" s="20">
        <v>125</v>
      </c>
      <c r="D25" s="21">
        <v>32000</v>
      </c>
      <c r="E25" s="21">
        <v>22000</v>
      </c>
      <c r="G25" s="20">
        <v>102</v>
      </c>
      <c r="H25" s="20" t="s">
        <v>36</v>
      </c>
      <c r="I25" s="21">
        <v>14000</v>
      </c>
      <c r="K25" s="20">
        <v>102</v>
      </c>
      <c r="L25" s="20" t="s">
        <v>36</v>
      </c>
      <c r="M25" s="20" t="s">
        <v>35</v>
      </c>
      <c r="N25" s="21">
        <v>110</v>
      </c>
    </row>
    <row r="26" spans="1:14">
      <c r="A26" s="20">
        <v>103</v>
      </c>
      <c r="B26" s="20" t="s">
        <v>37</v>
      </c>
      <c r="C26" s="20">
        <v>150</v>
      </c>
      <c r="D26" s="21">
        <v>40000</v>
      </c>
      <c r="E26" s="21">
        <v>34000</v>
      </c>
      <c r="K26" s="20">
        <v>103</v>
      </c>
      <c r="L26" s="20" t="s">
        <v>37</v>
      </c>
      <c r="M26" s="20" t="s">
        <v>38</v>
      </c>
      <c r="N26" s="21">
        <v>0</v>
      </c>
    </row>
    <row r="27" spans="1:14">
      <c r="A27" s="20">
        <v>104</v>
      </c>
      <c r="B27" s="20" t="s">
        <v>39</v>
      </c>
      <c r="C27" s="20">
        <v>125</v>
      </c>
      <c r="D27" s="21">
        <v>20000</v>
      </c>
      <c r="E27" s="21">
        <v>12500</v>
      </c>
      <c r="K27" s="20">
        <v>104</v>
      </c>
      <c r="L27" s="20" t="s">
        <v>39</v>
      </c>
      <c r="M27" s="20" t="s">
        <v>35</v>
      </c>
      <c r="N27" s="21">
        <v>115</v>
      </c>
    </row>
    <row r="28" spans="1:14">
      <c r="A28" s="20">
        <v>105</v>
      </c>
      <c r="B28" s="20" t="s">
        <v>40</v>
      </c>
      <c r="C28" s="20">
        <v>200</v>
      </c>
      <c r="D28" s="21">
        <v>36000</v>
      </c>
      <c r="E28" s="21">
        <v>20000</v>
      </c>
      <c r="K28" s="20">
        <v>105</v>
      </c>
      <c r="L28" s="20" t="s">
        <v>40</v>
      </c>
      <c r="M28" s="20" t="s">
        <v>35</v>
      </c>
      <c r="N28" s="21">
        <v>160</v>
      </c>
    </row>
    <row r="29" spans="1:14">
      <c r="A29" s="20">
        <v>106</v>
      </c>
      <c r="B29" s="20" t="s">
        <v>41</v>
      </c>
      <c r="C29" s="20">
        <v>100</v>
      </c>
      <c r="D29" s="21">
        <v>18000</v>
      </c>
      <c r="E29" s="21">
        <v>9600</v>
      </c>
      <c r="K29" s="20">
        <v>106</v>
      </c>
      <c r="L29" s="20" t="s">
        <v>41</v>
      </c>
      <c r="M29" s="20" t="s">
        <v>38</v>
      </c>
      <c r="N29" s="21">
        <v>0</v>
      </c>
    </row>
    <row r="30" spans="1:14">
      <c r="A30" s="31"/>
      <c r="B30" s="31"/>
      <c r="C30" s="31"/>
      <c r="D30" s="32"/>
      <c r="E30" s="32"/>
      <c r="K30" s="31"/>
      <c r="L30" s="31"/>
      <c r="M30" s="31"/>
      <c r="N30" s="32"/>
    </row>
    <row r="31" spans="1:14">
      <c r="A31" s="2" t="s">
        <v>42</v>
      </c>
    </row>
    <row r="33" spans="1:13">
      <c r="A33" s="19" t="s">
        <v>81</v>
      </c>
    </row>
    <row r="34" spans="1:13">
      <c r="A34" s="20" t="s">
        <v>26</v>
      </c>
      <c r="B34" s="20" t="s">
        <v>28</v>
      </c>
      <c r="C34" s="20" t="s">
        <v>43</v>
      </c>
      <c r="D34" s="20" t="s">
        <v>29</v>
      </c>
      <c r="E34" s="20" t="s">
        <v>30</v>
      </c>
      <c r="F34" s="20" t="s">
        <v>44</v>
      </c>
      <c r="G34" s="20" t="s">
        <v>45</v>
      </c>
      <c r="H34" s="20" t="s">
        <v>46</v>
      </c>
      <c r="I34" s="20" t="s">
        <v>32</v>
      </c>
      <c r="J34" s="20" t="s">
        <v>78</v>
      </c>
      <c r="K34" s="20" t="s">
        <v>48</v>
      </c>
      <c r="L34" s="20" t="s">
        <v>49</v>
      </c>
      <c r="M34" s="20" t="s">
        <v>50</v>
      </c>
    </row>
    <row r="35" spans="1:13">
      <c r="A35" s="22">
        <v>101</v>
      </c>
      <c r="B35" s="22">
        <v>100</v>
      </c>
      <c r="C35" s="28">
        <v>8000</v>
      </c>
      <c r="D35" s="28">
        <v>25000</v>
      </c>
      <c r="E35" s="28">
        <v>18000</v>
      </c>
      <c r="F35" s="28">
        <f>E35*50%</f>
        <v>9000</v>
      </c>
      <c r="G35" s="28">
        <f>C35+D35+E35+F35</f>
        <v>60000</v>
      </c>
      <c r="H35" s="22"/>
      <c r="I35" s="28">
        <f>G35</f>
        <v>60000</v>
      </c>
      <c r="J35" s="29">
        <f>I35/B35</f>
        <v>600</v>
      </c>
      <c r="K35" s="22">
        <v>80</v>
      </c>
      <c r="L35" s="28">
        <f>K35*J35</f>
        <v>48000</v>
      </c>
      <c r="M35" s="28">
        <f>I35-L35</f>
        <v>12000</v>
      </c>
    </row>
    <row r="36" spans="1:13">
      <c r="A36" s="22">
        <v>102</v>
      </c>
      <c r="B36" s="22">
        <v>125</v>
      </c>
      <c r="C36" s="22">
        <v>14000</v>
      </c>
      <c r="D36" s="28">
        <v>32000</v>
      </c>
      <c r="E36" s="28">
        <v>22000</v>
      </c>
      <c r="F36" s="28">
        <f t="shared" ref="F36:F40" si="0">E36*50%</f>
        <v>11000</v>
      </c>
      <c r="G36" s="28">
        <f t="shared" ref="G36:G40" si="1">C36+D36+E36+F36</f>
        <v>79000</v>
      </c>
      <c r="H36" s="22"/>
      <c r="I36" s="28">
        <f>G36</f>
        <v>79000</v>
      </c>
      <c r="J36" s="29">
        <f>I36/B36</f>
        <v>632</v>
      </c>
      <c r="K36" s="22">
        <v>110</v>
      </c>
      <c r="L36" s="28">
        <f>K36*J36</f>
        <v>69520</v>
      </c>
      <c r="M36" s="28">
        <f>I36-L36</f>
        <v>9480</v>
      </c>
    </row>
    <row r="37" spans="1:13">
      <c r="A37" s="22">
        <v>103</v>
      </c>
      <c r="B37" s="22">
        <v>150</v>
      </c>
      <c r="C37" s="22"/>
      <c r="D37" s="28">
        <v>40000</v>
      </c>
      <c r="E37" s="28">
        <v>34000</v>
      </c>
      <c r="F37" s="28">
        <f t="shared" si="0"/>
        <v>17000</v>
      </c>
      <c r="G37" s="28">
        <f t="shared" si="1"/>
        <v>91000</v>
      </c>
      <c r="H37" s="28">
        <f>G37</f>
        <v>91000</v>
      </c>
      <c r="I37" s="22"/>
      <c r="J37" s="22"/>
      <c r="K37" s="22"/>
      <c r="L37" s="22"/>
      <c r="M37" s="22"/>
    </row>
    <row r="38" spans="1:13">
      <c r="A38" s="22">
        <v>104</v>
      </c>
      <c r="B38" s="22">
        <v>125</v>
      </c>
      <c r="C38" s="22"/>
      <c r="D38" s="28">
        <v>20000</v>
      </c>
      <c r="E38" s="28">
        <v>12500</v>
      </c>
      <c r="F38" s="28">
        <f t="shared" si="0"/>
        <v>6250</v>
      </c>
      <c r="G38" s="28">
        <f t="shared" si="1"/>
        <v>38750</v>
      </c>
      <c r="H38" s="22"/>
      <c r="I38" s="28">
        <f t="shared" ref="I38:I39" si="2">G38</f>
        <v>38750</v>
      </c>
      <c r="J38" s="29">
        <f t="shared" ref="J38" si="3">I38/B38</f>
        <v>310</v>
      </c>
      <c r="K38" s="22">
        <v>115</v>
      </c>
      <c r="L38" s="28">
        <f t="shared" ref="L38:L39" si="4">K38*J38</f>
        <v>35650</v>
      </c>
      <c r="M38" s="28">
        <f>I38-L38</f>
        <v>3100</v>
      </c>
    </row>
    <row r="39" spans="1:13">
      <c r="A39" s="22">
        <v>105</v>
      </c>
      <c r="B39" s="22">
        <v>200</v>
      </c>
      <c r="C39" s="22"/>
      <c r="D39" s="28">
        <v>36000</v>
      </c>
      <c r="E39" s="28">
        <v>20000</v>
      </c>
      <c r="F39" s="28">
        <f t="shared" si="0"/>
        <v>10000</v>
      </c>
      <c r="G39" s="28">
        <f t="shared" si="1"/>
        <v>66000</v>
      </c>
      <c r="H39" s="22"/>
      <c r="I39" s="28">
        <f t="shared" si="2"/>
        <v>66000</v>
      </c>
      <c r="J39" s="29">
        <f>I39/B39</f>
        <v>330</v>
      </c>
      <c r="K39" s="22">
        <v>160</v>
      </c>
      <c r="L39" s="28">
        <f t="shared" si="4"/>
        <v>52800</v>
      </c>
      <c r="M39" s="28">
        <f>I39-L39</f>
        <v>13200</v>
      </c>
    </row>
    <row r="40" spans="1:13">
      <c r="A40" s="22">
        <v>106</v>
      </c>
      <c r="B40" s="22">
        <v>100</v>
      </c>
      <c r="C40" s="22"/>
      <c r="D40" s="28">
        <v>18000</v>
      </c>
      <c r="E40" s="28">
        <v>9600</v>
      </c>
      <c r="F40" s="28">
        <f t="shared" si="0"/>
        <v>4800</v>
      </c>
      <c r="G40" s="28">
        <f t="shared" si="1"/>
        <v>32400</v>
      </c>
      <c r="H40" s="28">
        <f>G40</f>
        <v>32400</v>
      </c>
      <c r="I40" s="22"/>
      <c r="J40" s="22"/>
      <c r="K40" s="22"/>
      <c r="L40" s="22"/>
      <c r="M40" s="22"/>
    </row>
    <row r="41" spans="1:13">
      <c r="A41" s="23" t="s">
        <v>76</v>
      </c>
      <c r="B41" s="23"/>
      <c r="C41" s="30">
        <f>SUM(C35:C40)</f>
        <v>22000</v>
      </c>
      <c r="D41" s="30">
        <f>SUM(D35:D40)</f>
        <v>171000</v>
      </c>
      <c r="E41" s="30">
        <f t="shared" ref="E41:I41" si="5">SUM(E35:E40)</f>
        <v>116100</v>
      </c>
      <c r="F41" s="30">
        <f t="shared" si="5"/>
        <v>58050</v>
      </c>
      <c r="G41" s="30">
        <f t="shared" si="5"/>
        <v>367150</v>
      </c>
      <c r="H41" s="30">
        <f t="shared" si="5"/>
        <v>123400</v>
      </c>
      <c r="I41" s="30">
        <f t="shared" si="5"/>
        <v>243750</v>
      </c>
      <c r="J41" s="23"/>
      <c r="K41" s="23"/>
      <c r="L41" s="30">
        <f t="shared" ref="L41" si="6">SUM(L35:L40)</f>
        <v>205970</v>
      </c>
      <c r="M41" s="30">
        <f t="shared" ref="M41" si="7">SUM(M35:M40)</f>
        <v>37780</v>
      </c>
    </row>
    <row r="42" spans="1:13">
      <c r="C42" s="2" t="s">
        <v>77</v>
      </c>
      <c r="D42" s="2" t="s">
        <v>77</v>
      </c>
      <c r="E42" s="2" t="s">
        <v>77</v>
      </c>
      <c r="F42" s="2" t="s">
        <v>77</v>
      </c>
      <c r="G42" s="2" t="s">
        <v>77</v>
      </c>
      <c r="H42" s="2" t="s">
        <v>77</v>
      </c>
      <c r="I42" s="2" t="s">
        <v>77</v>
      </c>
      <c r="L42" s="2" t="s">
        <v>77</v>
      </c>
      <c r="M42" s="2" t="s">
        <v>77</v>
      </c>
    </row>
  </sheetData>
  <mergeCells count="5">
    <mergeCell ref="A4:D4"/>
    <mergeCell ref="F4:I4"/>
    <mergeCell ref="K4:N4"/>
    <mergeCell ref="A12:D12"/>
    <mergeCell ref="F12:I12"/>
  </mergeCells>
  <pageMargins left="0.74803149606299213" right="0.74803149606299213" top="0.98425196850393704" bottom="0.98425196850393704" header="0" footer="0"/>
  <pageSetup paperSize="5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 extraordinario</vt:lpstr>
      <vt:lpstr>Sigue  mi ejemplo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Yessica Davila</cp:lastModifiedBy>
  <dcterms:created xsi:type="dcterms:W3CDTF">2016-04-14T23:00:50Z</dcterms:created>
  <dcterms:modified xsi:type="dcterms:W3CDTF">2016-04-21T15:21:45Z</dcterms:modified>
</cp:coreProperties>
</file>